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d.docs.live.net/4cae0910a9c74ca6/Lomnice/projekt počítačová učebna 2022/"/>
    </mc:Choice>
  </mc:AlternateContent>
  <xr:revisionPtr revIDLastSave="0" documentId="8_{CB90A769-9BF1-4B7D-9092-7A83342298A6}" xr6:coauthVersionLast="47" xr6:coauthVersionMax="47" xr10:uidLastSave="{00000000-0000-0000-0000-000000000000}"/>
  <bookViews>
    <workbookView xWindow="-120" yWindow="-120" windowWidth="29040" windowHeight="15840" activeTab="3" xr2:uid="{03C2F819-E30D-490E-9AFC-A1CED260F282}"/>
  </bookViews>
  <sheets>
    <sheet name="Rozpočet souhrn" sheetId="3" r:id="rId1"/>
    <sheet name="dílčí plnění a" sheetId="1" r:id="rId2"/>
    <sheet name="dílčí plnění b" sheetId="2" r:id="rId3"/>
    <sheet name="dílčí plnění c"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5" i="3" l="1"/>
  <c r="F4" i="3"/>
  <c r="E5" i="3"/>
  <c r="E4" i="3"/>
  <c r="D5" i="3"/>
  <c r="D4" i="3"/>
  <c r="F15" i="2"/>
  <c r="F14" i="1"/>
  <c r="D3" i="3" s="1"/>
  <c r="E7" i="3" s="1"/>
  <c r="F12" i="1"/>
  <c r="F11" i="1"/>
  <c r="F3" i="1"/>
  <c r="F5" i="2"/>
  <c r="F4" i="2"/>
  <c r="F3" i="2"/>
  <c r="F3" i="4"/>
  <c r="F9" i="4" s="1"/>
  <c r="E3" i="3" l="1"/>
  <c r="E8" i="3" l="1"/>
  <c r="F3" i="3"/>
  <c r="E9" i="3" s="1"/>
</calcChain>
</file>

<file path=xl/sharedStrings.xml><?xml version="1.0" encoding="utf-8"?>
<sst xmlns="http://schemas.openxmlformats.org/spreadsheetml/2006/main" count="91" uniqueCount="71">
  <si>
    <t>Skříň</t>
  </si>
  <si>
    <t>•	Typ SFF – Small form Factor, maximální rozměry 10cm x 30cm x 33cm
•	Beznástrojový přístup do skříně a výměna komponent.
•	Počítač musí být opatřen sériovým číslem a toto číslo musí být čitelné i ze systému BIOS.
•	podpora slotu pro zámek šasi, přepínač šasi pro případ neoprávněného vniknutí</t>
  </si>
  <si>
    <t>Zdroj</t>
  </si>
  <si>
    <t>Interní max. 200W, energetická účinnost alespoň 80Plus Bronze</t>
  </si>
  <si>
    <t>Procesor</t>
  </si>
  <si>
    <t>dle hodnocení na www.cpubenchmark.net musí výkon PC splňovat minimálně hodnotu: 12400 bodů</t>
  </si>
  <si>
    <t>RAM</t>
  </si>
  <si>
    <t>Min. 8GB, typ DDR4 v jednom modulu</t>
  </si>
  <si>
    <t>Grafická karta</t>
  </si>
  <si>
    <t>Integrovaná, podpora 4k rozlišení</t>
  </si>
  <si>
    <t>HDD</t>
  </si>
  <si>
    <t>Konektivita</t>
  </si>
  <si>
    <t>1x port RJ-45, 10 / 100 / 1 000 Mb/s
Min. 1x PCI Express x1 s nízkým profilem,
Min. 1x PCI Express x16 s nízkým profilem
Minimálně 8x port USB, z toho minimálně 4x USB 3.2
1 x LAN (Gigabit Ethernet) 
Min. 1 x sluchátka/mikrofon (1 vepředu)
1 x linkový výstup audio (1 zadní) 
Min. 1 x HDMI
Min. 1 x DisplayPort</t>
  </si>
  <si>
    <t>Další poždavky</t>
  </si>
  <si>
    <t>Rack a vyvazovací panel</t>
  </si>
  <si>
    <t>Počet jader: 8 Počet vláken: 16 Frekvence: 2.10 GHz Max frekvence turba: 3.20 GHz Paměť L3 Cache: 11 MB TDP: 85 W, minimální hodnota 11 163 bodů dle www.cpubenchmark.net, včetně chladiče</t>
  </si>
  <si>
    <t>Operační paměť</t>
  </si>
  <si>
    <t>Disk SATA DOM</t>
  </si>
  <si>
    <t>2x min. 128 GB  SATAIII Formát : SATADOM Rychlost: 520 MBps (čtení) / 180 MBps (zápis) Spotřeba: 0.2&lt;1.6W</t>
  </si>
  <si>
    <t>Disk SATA datový</t>
  </si>
  <si>
    <t>Disk SSD systémový</t>
  </si>
  <si>
    <t>Vybavení</t>
  </si>
  <si>
    <t>Základní deska</t>
  </si>
  <si>
    <t>Interaktivní tabule set</t>
  </si>
  <si>
    <t>Tabule</t>
  </si>
  <si>
    <t>Reproduktory</t>
  </si>
  <si>
    <t>Ostatní</t>
  </si>
  <si>
    <t>cena bez DPH</t>
  </si>
  <si>
    <t>Desktop</t>
  </si>
  <si>
    <t>Položka</t>
  </si>
  <si>
    <t>požadované parametry</t>
  </si>
  <si>
    <t>množství</t>
  </si>
  <si>
    <t>30 ks</t>
  </si>
  <si>
    <r>
      <t>2U chassis supports for maximum motherboard sizes - 13.68" x 13", E-ATX 12" x 13", ATX 12" x 10" motherboards 8 x 3.5" hot-swap SAS3/SATA drive bay, 2 x 3.5" fixed drive bay</t>
    </r>
    <r>
      <rPr>
        <i/>
        <sz val="11"/>
        <rFont val="Calibri"/>
        <family val="2"/>
        <charset val="238"/>
        <scheme val="minor"/>
      </rPr>
      <t>, min 2x 1U 600W platinum efficiency multiple output power supply w/PMBus</t>
    </r>
  </si>
  <si>
    <t>Monitor</t>
  </si>
  <si>
    <t>31 ks</t>
  </si>
  <si>
    <t xml:space="preserve">Sluchátka </t>
  </si>
  <si>
    <t xml:space="preserve">Switch 
</t>
  </si>
  <si>
    <t>1 ks</t>
  </si>
  <si>
    <t xml:space="preserve">Server
</t>
  </si>
  <si>
    <t>montáž nového interaktivního setu, seřízení, zaškolení, instalace včetně kompletní kabeláže a lišt (min. HDMI, USB, audio Jack, napájení sestavy)</t>
  </si>
  <si>
    <t>ROZPOČET IT VYBAVENÍ POČÍTAČOVÉ UČEBNY</t>
  </si>
  <si>
    <r>
      <t>Typ SSD, kapacita min 512GB, rozhra</t>
    </r>
    <r>
      <rPr>
        <i/>
        <sz val="11"/>
        <rFont val="Calibri"/>
        <family val="2"/>
        <charset val="238"/>
        <scheme val="minor"/>
      </rPr>
      <t>ní M.2 PCIe NVMe minimální rychlost 2000 MB čtení a min. 1500 MB zápis</t>
    </r>
  </si>
  <si>
    <t>Kapacita: 2x 960 GB Sběrnice: SATAIII Formát: 2.5" Rychlost: 550 MBps (čtení) / 520 MBps (zápis) Náhodné čtení (4K): 98,000 IOPS Náhodný zápis (4K): 25,000 IOPS Životnost: 1.3 DWPD oba disky od stejného výrobce a stejný model, včetně příslušenství (HOT SWAP, redukce, kabeláž)</t>
  </si>
  <si>
    <r>
      <t>•	Možnost stažení ovladačů ze stránek výrobce po zadání sériového čísla počítače
•	CZ klávesnice s numerickou klávesnicí stejného výrobce jako PC
•	Myš optická či laserová - stejného výrobce jako PC
•	Vypalovačka DVD
•	kompatibilní s prostředím zadavatele,(OS CZ Windows 10/11 Pro 64bit) umožňující doménovou správu
•	Trusted Platform Module (TPM 2.0) Security Chip
•	Integrovaný reproduktor
•</t>
    </r>
    <r>
      <rPr>
        <b/>
        <i/>
        <sz val="11"/>
        <color theme="1"/>
        <rFont val="Calibri"/>
        <family val="2"/>
        <charset val="238"/>
        <scheme val="minor"/>
      </rPr>
      <t>Záruka a podpora 5 let typu NBD</t>
    </r>
    <r>
      <rPr>
        <i/>
        <sz val="11"/>
        <color theme="1"/>
        <rFont val="Calibri"/>
        <family val="2"/>
        <charset val="238"/>
        <scheme val="minor"/>
      </rPr>
      <t>, servis v následující pracovní den po nahlášení závady v místě sídla zadavatele, možnost hlášení závady přímo u výrobce, aktualizace ovladačů a firmware přehledně v servisním portálu po zadání sériového čísla.
•ENERGY STAR Compliant 80 PLUS Bronze</t>
    </r>
  </si>
  <si>
    <r>
      <t xml:space="preserve">Sluchátka s mikrofonem, přes hlavu, okolo uší, uzavřená konstrukce, 3,5 mm Jack, přijímání hovorů, frekvenční rozsah 20 Hz-20000 Hz, citlivost 94 dB/mW, impedance 34 Ohm, kabel 1,5-2m (lze také použít prodlužovací kabel), </t>
    </r>
    <r>
      <rPr>
        <b/>
        <i/>
        <sz val="11"/>
        <rFont val="Calibri"/>
        <family val="2"/>
        <charset val="238"/>
        <scheme val="minor"/>
      </rPr>
      <t xml:space="preserve">min. záruka 2 roky </t>
    </r>
  </si>
  <si>
    <r>
      <t>provedení rack", management, L3, 48 GbE RJ-45 porty a 4 SFP+ sloty (10 Gb/s), Rychlost směrování 130,944 Mpps, Kapacita switche: 176 Gbps (Non-Blocking propustnost 88 Gbps), tiché chlazení, s dotykovým čelním displejem, centralizovaná správa přes cloudový kontroler téhož výrobce</t>
    </r>
    <r>
      <rPr>
        <b/>
        <i/>
        <sz val="11"/>
        <rFont val="Calibri"/>
        <family val="2"/>
        <charset val="238"/>
        <scheme val="minor"/>
      </rPr>
      <t xml:space="preserve">, min. záruka 2 roky </t>
    </r>
  </si>
  <si>
    <r>
      <t xml:space="preserve">Rack 19", výška racku min 500mm, hloubka min 450mm, prosklené čelní dvířka, nerozebíratelné bočnice, se zámkem na klíč, včetně montážního příslušenství, patch panel min cat5e 48 portů, 2x vyvazovací panel 19"  hřebenový v barvě racku, </t>
    </r>
    <r>
      <rPr>
        <b/>
        <i/>
        <sz val="11"/>
        <rFont val="Calibri"/>
        <family val="2"/>
        <charset val="238"/>
        <scheme val="minor"/>
      </rPr>
      <t xml:space="preserve">min. záruka 2 roky </t>
    </r>
  </si>
  <si>
    <t>Dual Socket P (LGA 3647) supported, CPU TDP support 205W, 2 UPI up to 10.4 GT/s, CPU1: Skylake-F CPU supported Intel® C622 Up to 2TB 3DS ECC RDIMM and DDR4-2666MHz, Up to 2TB 3DS ECC LRDIMM, 16 DIMM slots, E-ATX, support up to 28 cores, RAID controller for 14 SATA3 6Gbps ports, RAID 0,1,5,10, Dual LAN with 10GBase-T, 14 SATA3 (6Gbps) port, 4 USB 2.0 ports (2 rear + 2 headers), 5 USB 3.0 ports (2 rear + 2 headers + 1 Type A), 1 VGA port, 1 TPM Header, 4 PCI-E 3.0 x16, 2 PCI-E 3.0 x8, M.2 Interface: PCI-E 3.0 x4, IPMI2.0, KVM with dedicated LAN, SPM, SSM, SUM, Watchdog</t>
  </si>
  <si>
    <r>
      <rPr>
        <b/>
        <i/>
        <sz val="11"/>
        <color theme="1"/>
        <rFont val="Calibri"/>
        <family val="2"/>
        <charset val="238"/>
        <scheme val="minor"/>
      </rPr>
      <t>Záruka min.3 roky NBD</t>
    </r>
    <r>
      <rPr>
        <i/>
        <sz val="11"/>
        <color theme="1"/>
        <rFont val="Calibri"/>
        <family val="2"/>
        <charset val="238"/>
        <scheme val="minor"/>
      </rPr>
      <t xml:space="preserve"> on-site, kompletní montáž a zahoření, update na poslední verzi BIOS a firmware, technicky svobodné řešení bez obezení vendor-lock, Je požadována modularita dodaného systému s možností škálování konfigurace. Dodané komponenty, tj. chassis, základní deska, procesor/y, chladiče, grafické akcelerátory, pevné disky, kabeláž, software a jiné doplňky musí být výrobcem uvolněny pro český spotřebitelský trh a lze je pořídit bez návaznosti na jiný hardware nebo služb, Sestava musí být plně provozuschopná na platformě Windows Server 2022, možnost managementu pomocí KVM over LAN, webovou konzolí s nastavitelným TCP/UDP či možností využití dedikovaného LAN rozhraní. Vzdálený power control, monitorování zdraví komponent. </t>
    </r>
  </si>
  <si>
    <t>4x 6 TB Formát: 3.5"  serverový Otáčky: 7200 RPM Rozhraní: SATA 6Gb/s Cache: 256 MB, všechny disky od stejného výrobce a stejný model, (HOT SWAP, redukce, kabeláž)</t>
  </si>
  <si>
    <t>cena/MJ</t>
  </si>
  <si>
    <t>CENA CEKLEM BEZ DPH</t>
  </si>
  <si>
    <t xml:space="preserve">Laserový projektor 
</t>
  </si>
  <si>
    <t>ROZPOČET IT VYBAVENÍ POČÍTAČOVÉ UČEBNY ČÁST A</t>
  </si>
  <si>
    <t>ROZPOČET IT VYBAVENÍ POČÍTAČOVÉ UČEBNY ČÁST B</t>
  </si>
  <si>
    <t>ROZPOČET IT VYBAVENÍ POČÍTAČOVÉ UČEBNY ČÁST C</t>
  </si>
  <si>
    <t>část a</t>
  </si>
  <si>
    <t>část b</t>
  </si>
  <si>
    <t>část c</t>
  </si>
  <si>
    <t>části zakázky</t>
  </si>
  <si>
    <t>DPH</t>
  </si>
  <si>
    <t>cena s DPH</t>
  </si>
  <si>
    <t>CEKLEM DPH</t>
  </si>
  <si>
    <t>CENA CEKLEM S DPH</t>
  </si>
  <si>
    <t>min 2x 32 GB DDR4, 3200 Mhz Formát: 288-PIN RDIMM Druh: DDR4 Modul: PC4-25600R Kontrola a oprava chyb (ECC) : Ano Časovaní: CL22</t>
  </si>
  <si>
    <r>
      <t xml:space="preserve">Velikost min. 27“, min. Full HD 1920 × 1080, IPS, 16:9, 4 ms, 75Hz, FreeSync, 300 cd/m2, kontrast 1000:1, vstupy: minimálně 1x DP a 1x HDMI, Antireflexní, 	podpora VESA, Naklopení min. úhel -5/+21 st., Výškové nastavení pivotu, Vyhovující standardům: Plug and Play, TCO Displays, </t>
    </r>
    <r>
      <rPr>
        <b/>
        <i/>
        <sz val="11"/>
        <color theme="1"/>
        <rFont val="Calibri"/>
        <family val="2"/>
        <charset val="238"/>
        <scheme val="minor"/>
      </rPr>
      <t>Záruka a podpora min 5 let typu NBD</t>
    </r>
    <r>
      <rPr>
        <i/>
        <sz val="11"/>
        <color theme="1"/>
        <rFont val="Calibri"/>
        <family val="2"/>
        <charset val="238"/>
        <scheme val="minor"/>
      </rPr>
      <t xml:space="preserve"> - servis v následující pracovní den po nahlášení závady v místě sídla zadavatele.</t>
    </r>
  </si>
  <si>
    <t>Celková tloušťka tabule sendvičové konstrukce maximálně 22 mm. Rovinnost a tuhost tabule splňuje nároky na použití interaktivního projektoru na dotyk prstem, zejména minimální vibrace při používání dotyku prstem a odchylku rovinnosti plochy tabule na délce 2000 mm maximálně 2 mm, která je nutná pro správnou funkčnost interaktivity na dotyk prstem.
Rám tabule z eloxovaného hliníku v přírodním odstínu, šedé plastové rohy.
Hliníková odkládací polička s povrchovou úpravou stříbrný elox v šířce středního dílu tabule, polička má hloubku min. 120 mm a je určená pro odkládání psacích potřeb a stěrek.
Výrobek je opatřen certifikátem tabulových desek na normu ČSN EN 71. Povrch tabulových desek neobsahuje a neemituje těžké kovy nad povolenou normu.Odsazení tabule od stěny 40-60mm.</t>
  </si>
  <si>
    <t>Třídílná tabule s otevíratelnými křídly typu TRIPTYCH. Všechny tabulové desky bílé, magnetické, určené pro popis fixem, certifikované zkušebním ústavem.
Rozměry tabule min.: při zavřených křídlech 200 x 120 cm, při otevřených křídlech 400 x 120 cm.
Střední díl tabule s možností projekce pro případ rozšíření tabule o interaktivitu pomocí interaktivního projektoru s ultrakrátkou vzdáleností na elektronické pero a na dotyk prstem.
Povrch všech tabulových desek (křídel) certifikovaná dvouvrstvá keramika Polyvision e3 bez speciálního povrchu pro projekci, vypalovaná nad 800°C, která garantuje vysokou odolnost proti poškození s min. zárukou na keramický povrch 25 let. Výškový posun zajišťuje pylonový systém výšky min. 280cm  vyrobený z eloxovaného hliníku, zapouzdřená kuličková ložiska. Záruční doba na sestavu min. 10 let.</t>
  </si>
  <si>
    <t>Aktivní reproduktory min. hudební výkon soustavy 2x 30 W a vyšší s aktivním zesilovačem, repro soustava určená pro ozvučení učebny, repro soustava zapojená na tabuli nebo na zeď a propojená jak k projektoru, tak i k PC učitelské katedry, možnost aby přenášela bezdrátově zvuk ze spárovaného notebooku k projektoru. Záruka min. 5 let.</t>
  </si>
  <si>
    <t>Dataprojektor s ultra krátkou projekcí, originální držák projektoru umožňující nastavení ve 3 osách, možnost bezdrátového promítání obrazu a zvuku z notebooku apod. na dataprojektor, rozlišení min. WXGA, 3LCD LASER technologie zobrazení, svítivost min. 4000 ANSI, kontrast min. 2500000:1, vestavný základní reproduktor v projektoru, životnost světelného zdroje min. 20.000 hod., celková záruka min. 5 let. konektivita připojení min: HDMI 2x, VGA vstup 2x, USB 2.0. typ A, USB 2.0 typ B, s technologií bezdrátového přenosu obrazu, audio vstup konektor jack 3,5 mm, ovládání pomocí dotyku prstu.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</si>
</sst>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9" x14ac:knownFonts="1">
    <font>
      <sz val="11"/>
      <color theme="1"/>
      <name val="Calibri"/>
      <family val="2"/>
      <charset val="238"/>
      <scheme val="minor"/>
    </font>
    <font>
      <sz val="11"/>
      <name val="Calibri"/>
      <family val="2"/>
      <scheme val="minor"/>
    </font>
    <font>
      <i/>
      <sz val="11"/>
      <color theme="1"/>
      <name val="Calibri"/>
      <family val="2"/>
      <charset val="238"/>
      <scheme val="minor"/>
    </font>
    <font>
      <i/>
      <sz val="11"/>
      <name val="Calibri"/>
      <family val="2"/>
      <charset val="238"/>
      <scheme val="minor"/>
    </font>
    <font>
      <b/>
      <i/>
      <sz val="22"/>
      <color theme="1"/>
      <name val="Calibri"/>
      <family val="2"/>
      <charset val="238"/>
      <scheme val="minor"/>
    </font>
    <font>
      <sz val="20"/>
      <color theme="1"/>
      <name val="Calibri"/>
      <family val="2"/>
      <charset val="238"/>
      <scheme val="minor"/>
    </font>
    <font>
      <b/>
      <i/>
      <sz val="11"/>
      <color theme="1"/>
      <name val="Calibri"/>
      <family val="2"/>
      <charset val="238"/>
      <scheme val="minor"/>
    </font>
    <font>
      <b/>
      <i/>
      <sz val="11"/>
      <name val="Calibri"/>
      <family val="2"/>
      <charset val="238"/>
      <scheme val="minor"/>
    </font>
    <font>
      <sz val="11"/>
      <name val="Calibri"/>
      <family val="2"/>
      <charset val="23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6">
    <xf numFmtId="0" fontId="0" fillId="0" borderId="0" xfId="0"/>
    <xf numFmtId="0" fontId="0" fillId="0" borderId="1" xfId="0" applyBorder="1"/>
    <xf numFmtId="0" fontId="2" fillId="0" borderId="1" xfId="0" applyFont="1" applyBorder="1"/>
    <xf numFmtId="0" fontId="2" fillId="0" borderId="1" xfId="0" applyFont="1" applyBorder="1" applyAlignment="1">
      <alignment vertical="top"/>
    </xf>
    <xf numFmtId="164" fontId="0" fillId="0" borderId="0" xfId="0" applyNumberFormat="1"/>
    <xf numFmtId="0" fontId="0" fillId="0" borderId="1" xfId="0" applyBorder="1" applyAlignment="1">
      <alignment vertical="top" wrapText="1"/>
    </xf>
    <xf numFmtId="0" fontId="2" fillId="0" borderId="1" xfId="0" applyFont="1" applyBorder="1" applyAlignment="1">
      <alignment horizontal="center"/>
    </xf>
    <xf numFmtId="0" fontId="2" fillId="0" borderId="0" xfId="0" applyFont="1" applyAlignment="1">
      <alignment horizontal="left" vertical="top"/>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0" fillId="0" borderId="0" xfId="0" applyAlignment="1">
      <alignment vertical="top"/>
    </xf>
    <xf numFmtId="0" fontId="4" fillId="0" borderId="0" xfId="0" applyFont="1" applyAlignment="1">
      <alignment horizontal="left" vertical="top"/>
    </xf>
    <xf numFmtId="0" fontId="3" fillId="0" borderId="1" xfId="0" applyFont="1" applyBorder="1" applyAlignment="1">
      <alignment horizontal="left" vertical="top" wrapText="1"/>
    </xf>
    <xf numFmtId="164" fontId="5" fillId="0" borderId="7" xfId="0" applyNumberFormat="1" applyFont="1" applyBorder="1" applyAlignment="1"/>
    <xf numFmtId="0" fontId="2" fillId="0" borderId="1" xfId="0" applyFont="1" applyBorder="1" applyAlignment="1">
      <alignment vertical="top" wrapText="1"/>
    </xf>
    <xf numFmtId="0" fontId="0" fillId="0" borderId="0" xfId="0" applyAlignment="1">
      <alignment vertical="top" wrapText="1"/>
    </xf>
    <xf numFmtId="164" fontId="0" fillId="0" borderId="1" xfId="0" applyNumberFormat="1" applyBorder="1" applyAlignment="1">
      <alignment horizontal="center" vertical="top"/>
    </xf>
    <xf numFmtId="0" fontId="1" fillId="0" borderId="1" xfId="0" applyFont="1" applyBorder="1" applyAlignment="1">
      <alignment horizontal="center" vertical="top"/>
    </xf>
    <xf numFmtId="0" fontId="0" fillId="0" borderId="1" xfId="0" applyBorder="1" applyAlignment="1">
      <alignment horizontal="center" vertical="top"/>
    </xf>
    <xf numFmtId="0" fontId="2" fillId="0" borderId="0" xfId="0" applyFont="1" applyBorder="1" applyAlignment="1">
      <alignment vertical="top"/>
    </xf>
    <xf numFmtId="0" fontId="2" fillId="0" borderId="0" xfId="0" applyFont="1" applyBorder="1" applyAlignment="1">
      <alignment vertical="top" wrapText="1"/>
    </xf>
    <xf numFmtId="0" fontId="0" fillId="0" borderId="0" xfId="0" applyBorder="1" applyAlignment="1">
      <alignment vertical="top" wrapText="1"/>
    </xf>
    <xf numFmtId="164" fontId="0" fillId="0" borderId="8" xfId="0" applyNumberFormat="1" applyBorder="1" applyAlignment="1"/>
    <xf numFmtId="164" fontId="8" fillId="0" borderId="1" xfId="0" applyNumberFormat="1" applyFont="1" applyBorder="1" applyAlignment="1">
      <alignment horizontal="center" vertical="top"/>
    </xf>
    <xf numFmtId="164" fontId="0" fillId="0" borderId="1" xfId="0" applyNumberFormat="1" applyFont="1" applyBorder="1" applyAlignment="1">
      <alignment horizontal="center" vertical="top"/>
    </xf>
    <xf numFmtId="164" fontId="2" fillId="0" borderId="1" xfId="0" applyNumberFormat="1" applyFont="1" applyBorder="1" applyAlignment="1">
      <alignment horizontal="center" vertical="top"/>
    </xf>
    <xf numFmtId="0" fontId="5" fillId="0" borderId="5" xfId="0" applyFont="1" applyBorder="1" applyAlignment="1"/>
    <xf numFmtId="0" fontId="5" fillId="0" borderId="6" xfId="0" applyFont="1" applyBorder="1" applyAlignment="1"/>
    <xf numFmtId="164" fontId="5" fillId="0" borderId="7" xfId="0" applyNumberFormat="1" applyFont="1" applyBorder="1" applyAlignment="1"/>
    <xf numFmtId="0" fontId="0" fillId="0" borderId="8" xfId="0" applyBorder="1" applyAlignment="1"/>
    <xf numFmtId="0" fontId="0" fillId="0" borderId="2" xfId="0" applyBorder="1" applyAlignment="1">
      <alignment horizontal="center" vertical="top"/>
    </xf>
    <xf numFmtId="0" fontId="0" fillId="0" borderId="4" xfId="0" applyBorder="1" applyAlignment="1">
      <alignment horizontal="center" vertical="top"/>
    </xf>
    <xf numFmtId="0" fontId="0" fillId="0" borderId="3" xfId="0" applyBorder="1" applyAlignment="1">
      <alignment horizontal="center" vertical="top"/>
    </xf>
    <xf numFmtId="164" fontId="0" fillId="0" borderId="2" xfId="0" applyNumberFormat="1" applyBorder="1" applyAlignment="1">
      <alignment horizontal="center" vertical="top"/>
    </xf>
    <xf numFmtId="164" fontId="0" fillId="0" borderId="4" xfId="0" applyNumberFormat="1" applyBorder="1" applyAlignment="1">
      <alignment horizontal="center" vertical="top"/>
    </xf>
    <xf numFmtId="164" fontId="0" fillId="0" borderId="3" xfId="0" applyNumberFormat="1" applyBorder="1" applyAlignment="1">
      <alignment horizontal="center" vertical="top"/>
    </xf>
    <xf numFmtId="0" fontId="0" fillId="0" borderId="2" xfId="0" applyBorder="1" applyAlignment="1">
      <alignment vertical="top" wrapText="1"/>
    </xf>
    <xf numFmtId="0" fontId="0" fillId="0" borderId="4" xfId="0" applyBorder="1" applyAlignment="1">
      <alignment vertical="top"/>
    </xf>
    <xf numFmtId="0" fontId="0" fillId="0" borderId="3" xfId="0" applyBorder="1" applyAlignment="1">
      <alignment vertical="top"/>
    </xf>
    <xf numFmtId="0" fontId="5" fillId="0" borderId="5" xfId="0" applyFont="1" applyBorder="1"/>
    <xf numFmtId="0" fontId="5" fillId="0" borderId="6" xfId="0" applyFont="1" applyBorder="1"/>
    <xf numFmtId="0" fontId="0" fillId="0" borderId="4" xfId="0" applyBorder="1" applyAlignment="1">
      <alignment vertical="top" wrapText="1"/>
    </xf>
    <xf numFmtId="0" fontId="0" fillId="0" borderId="3" xfId="0" applyBorder="1" applyAlignment="1">
      <alignment vertical="top" wrapText="1"/>
    </xf>
    <xf numFmtId="0" fontId="0" fillId="0" borderId="2" xfId="0" applyBorder="1" applyAlignment="1">
      <alignment vertical="top"/>
    </xf>
    <xf numFmtId="164" fontId="0" fillId="0" borderId="2" xfId="0" applyNumberFormat="1" applyBorder="1" applyAlignment="1">
      <alignment vertical="top"/>
    </xf>
    <xf numFmtId="164" fontId="0" fillId="0" borderId="4" xfId="0" applyNumberFormat="1" applyBorder="1" applyAlignment="1">
      <alignment vertical="top"/>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EC15E-47F2-4CAD-AFEC-C0AF3E1AF1BB}">
  <dimension ref="A1:F9"/>
  <sheetViews>
    <sheetView workbookViewId="0">
      <selection activeCell="C16" sqref="C16"/>
    </sheetView>
  </sheetViews>
  <sheetFormatPr defaultRowHeight="15" x14ac:dyDescent="0.25"/>
  <cols>
    <col min="1" max="1" width="8.42578125" style="10" customWidth="1"/>
    <col min="2" max="2" width="13.28515625" style="15" customWidth="1"/>
    <col min="3" max="3" width="42.85546875" style="7" customWidth="1"/>
    <col min="4" max="4" width="11.7109375" customWidth="1"/>
    <col min="5" max="5" width="9.7109375" style="4" customWidth="1"/>
    <col min="6" max="6" width="12.140625" style="4" customWidth="1"/>
  </cols>
  <sheetData>
    <row r="1" spans="1:6" ht="28.5" x14ac:dyDescent="0.25">
      <c r="A1" s="11" t="s">
        <v>41</v>
      </c>
    </row>
    <row r="2" spans="1:6" ht="28.5" x14ac:dyDescent="0.25">
      <c r="A2" s="11"/>
      <c r="C2" s="7" t="s">
        <v>60</v>
      </c>
      <c r="D2" s="4" t="s">
        <v>27</v>
      </c>
      <c r="E2" s="4" t="s">
        <v>61</v>
      </c>
      <c r="F2" s="4" t="s">
        <v>62</v>
      </c>
    </row>
    <row r="3" spans="1:6" x14ac:dyDescent="0.25">
      <c r="A3" s="19"/>
      <c r="B3" s="20"/>
      <c r="C3" s="8" t="s">
        <v>57</v>
      </c>
      <c r="D3" s="24">
        <f>'dílčí plnění a'!F14</f>
        <v>0</v>
      </c>
      <c r="E3" s="25">
        <f>D3*0.21</f>
        <v>0</v>
      </c>
      <c r="F3" s="25">
        <f>E3+D3</f>
        <v>0</v>
      </c>
    </row>
    <row r="4" spans="1:6" x14ac:dyDescent="0.25">
      <c r="A4" s="21"/>
      <c r="B4" s="20"/>
      <c r="C4" s="9" t="s">
        <v>58</v>
      </c>
      <c r="D4" s="23">
        <f>'dílčí plnění b'!F15</f>
        <v>0</v>
      </c>
      <c r="E4" s="16">
        <f>D4*0.21</f>
        <v>0</v>
      </c>
      <c r="F4" s="25">
        <f t="shared" ref="F4:F5" si="0">E4+D4</f>
        <v>0</v>
      </c>
    </row>
    <row r="5" spans="1:6" x14ac:dyDescent="0.25">
      <c r="A5" s="21"/>
      <c r="B5" s="20"/>
      <c r="C5" s="9" t="s">
        <v>59</v>
      </c>
      <c r="D5" s="24">
        <f>'dílčí plnění c'!F9</f>
        <v>0</v>
      </c>
      <c r="E5" s="16">
        <f>D5*0.21</f>
        <v>0</v>
      </c>
      <c r="F5" s="25">
        <f t="shared" si="0"/>
        <v>0</v>
      </c>
    </row>
    <row r="6" spans="1:6" ht="15.75" thickBot="1" x14ac:dyDescent="0.3"/>
    <row r="7" spans="1:6" ht="27" thickBot="1" x14ac:dyDescent="0.45">
      <c r="A7" s="26" t="s">
        <v>52</v>
      </c>
      <c r="B7" s="27"/>
      <c r="C7" s="27"/>
      <c r="D7" s="27"/>
      <c r="E7" s="28">
        <f>SUM(D3:D5)</f>
        <v>0</v>
      </c>
      <c r="F7" s="29"/>
    </row>
    <row r="8" spans="1:6" ht="27" thickBot="1" x14ac:dyDescent="0.45">
      <c r="A8" s="26" t="s">
        <v>63</v>
      </c>
      <c r="B8" s="27"/>
      <c r="C8" s="27"/>
      <c r="D8" s="27"/>
      <c r="E8" s="28">
        <f>SUM(E3:E5)</f>
        <v>0</v>
      </c>
      <c r="F8" s="29"/>
    </row>
    <row r="9" spans="1:6" ht="27" thickBot="1" x14ac:dyDescent="0.45">
      <c r="A9" s="26" t="s">
        <v>64</v>
      </c>
      <c r="B9" s="27"/>
      <c r="C9" s="27"/>
      <c r="D9" s="27"/>
      <c r="E9" s="28">
        <f>SUM(F3:F5)</f>
        <v>0</v>
      </c>
      <c r="F9" s="29"/>
    </row>
  </sheetData>
  <mergeCells count="6">
    <mergeCell ref="A7:D7"/>
    <mergeCell ref="E7:F7"/>
    <mergeCell ref="A8:D8"/>
    <mergeCell ref="E8:F8"/>
    <mergeCell ref="A9:D9"/>
    <mergeCell ref="E9:F9"/>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FF792-2F3D-4666-AC30-BD4FEDD67EA2}">
  <dimension ref="A1:F14"/>
  <sheetViews>
    <sheetView topLeftCell="A4" zoomScale="115" zoomScaleNormal="115" zoomScaleSheetLayoutView="130" workbookViewId="0">
      <selection activeCell="H10" sqref="H10"/>
    </sheetView>
  </sheetViews>
  <sheetFormatPr defaultRowHeight="15" x14ac:dyDescent="0.25"/>
  <cols>
    <col min="1" max="1" width="8.42578125" style="10" customWidth="1"/>
    <col min="2" max="2" width="13.28515625" style="15" customWidth="1"/>
    <col min="3" max="3" width="47.42578125" style="7" customWidth="1"/>
    <col min="4" max="4" width="7.85546875" customWidth="1"/>
    <col min="5" max="5" width="9.7109375" style="4" customWidth="1"/>
    <col min="6" max="6" width="12.140625" style="4" customWidth="1"/>
  </cols>
  <sheetData>
    <row r="1" spans="1:6" ht="28.5" x14ac:dyDescent="0.25">
      <c r="A1" s="11" t="s">
        <v>54</v>
      </c>
    </row>
    <row r="2" spans="1:6" x14ac:dyDescent="0.25">
      <c r="A2" s="3" t="s">
        <v>29</v>
      </c>
      <c r="B2" s="14"/>
      <c r="C2" s="8" t="s">
        <v>30</v>
      </c>
      <c r="D2" s="2" t="s">
        <v>31</v>
      </c>
      <c r="E2" s="6" t="s">
        <v>51</v>
      </c>
      <c r="F2" s="6" t="s">
        <v>27</v>
      </c>
    </row>
    <row r="3" spans="1:6" ht="120" x14ac:dyDescent="0.25">
      <c r="A3" s="36" t="s">
        <v>28</v>
      </c>
      <c r="B3" s="14" t="s">
        <v>0</v>
      </c>
      <c r="C3" s="9" t="s">
        <v>1</v>
      </c>
      <c r="D3" s="30" t="s">
        <v>32</v>
      </c>
      <c r="E3" s="33"/>
      <c r="F3" s="33">
        <f>E3*30</f>
        <v>0</v>
      </c>
    </row>
    <row r="4" spans="1:6" ht="30" x14ac:dyDescent="0.25">
      <c r="A4" s="37"/>
      <c r="B4" s="14" t="s">
        <v>2</v>
      </c>
      <c r="C4" s="9" t="s">
        <v>3</v>
      </c>
      <c r="D4" s="31"/>
      <c r="E4" s="34"/>
      <c r="F4" s="34"/>
    </row>
    <row r="5" spans="1:6" ht="30" x14ac:dyDescent="0.25">
      <c r="A5" s="37"/>
      <c r="B5" s="14" t="s">
        <v>4</v>
      </c>
      <c r="C5" s="9" t="s">
        <v>5</v>
      </c>
      <c r="D5" s="31"/>
      <c r="E5" s="34"/>
      <c r="F5" s="34"/>
    </row>
    <row r="6" spans="1:6" x14ac:dyDescent="0.25">
      <c r="A6" s="37"/>
      <c r="B6" s="14" t="s">
        <v>6</v>
      </c>
      <c r="C6" s="8" t="s">
        <v>7</v>
      </c>
      <c r="D6" s="31"/>
      <c r="E6" s="34"/>
      <c r="F6" s="34"/>
    </row>
    <row r="7" spans="1:6" ht="30" x14ac:dyDescent="0.25">
      <c r="A7" s="37"/>
      <c r="B7" s="14" t="s">
        <v>8</v>
      </c>
      <c r="C7" s="8" t="s">
        <v>9</v>
      </c>
      <c r="D7" s="31"/>
      <c r="E7" s="34"/>
      <c r="F7" s="34"/>
    </row>
    <row r="8" spans="1:6" ht="45" x14ac:dyDescent="0.25">
      <c r="A8" s="37"/>
      <c r="B8" s="14" t="s">
        <v>10</v>
      </c>
      <c r="C8" s="9" t="s">
        <v>42</v>
      </c>
      <c r="D8" s="31"/>
      <c r="E8" s="34"/>
      <c r="F8" s="34"/>
    </row>
    <row r="9" spans="1:6" ht="150" x14ac:dyDescent="0.25">
      <c r="A9" s="37"/>
      <c r="B9" s="14" t="s">
        <v>11</v>
      </c>
      <c r="C9" s="9" t="s">
        <v>12</v>
      </c>
      <c r="D9" s="31"/>
      <c r="E9" s="34"/>
      <c r="F9" s="34"/>
    </row>
    <row r="10" spans="1:6" ht="270" x14ac:dyDescent="0.25">
      <c r="A10" s="38"/>
      <c r="B10" s="14" t="s">
        <v>13</v>
      </c>
      <c r="C10" s="9" t="s">
        <v>44</v>
      </c>
      <c r="D10" s="32"/>
      <c r="E10" s="35"/>
      <c r="F10" s="35"/>
    </row>
    <row r="11" spans="1:6" ht="120" x14ac:dyDescent="0.25">
      <c r="A11" s="5" t="s">
        <v>34</v>
      </c>
      <c r="B11" s="14"/>
      <c r="C11" s="9" t="s">
        <v>66</v>
      </c>
      <c r="D11" s="17" t="s">
        <v>35</v>
      </c>
      <c r="E11" s="16"/>
      <c r="F11" s="16">
        <f>E11*31</f>
        <v>0</v>
      </c>
    </row>
    <row r="12" spans="1:6" ht="75" x14ac:dyDescent="0.25">
      <c r="A12" s="5" t="s">
        <v>36</v>
      </c>
      <c r="B12" s="14"/>
      <c r="C12" s="9" t="s">
        <v>45</v>
      </c>
      <c r="D12" s="18" t="s">
        <v>32</v>
      </c>
      <c r="E12" s="16"/>
      <c r="F12" s="16">
        <f>E12*30</f>
        <v>0</v>
      </c>
    </row>
    <row r="13" spans="1:6" ht="15.75" thickBot="1" x14ac:dyDescent="0.3"/>
    <row r="14" spans="1:6" ht="27" thickBot="1" x14ac:dyDescent="0.45">
      <c r="A14" s="26" t="s">
        <v>52</v>
      </c>
      <c r="B14" s="27"/>
      <c r="C14" s="27"/>
      <c r="D14" s="27"/>
      <c r="E14" s="13"/>
      <c r="F14" s="22">
        <f>SUM(F3:F12)</f>
        <v>0</v>
      </c>
    </row>
  </sheetData>
  <mergeCells count="5">
    <mergeCell ref="A14:D14"/>
    <mergeCell ref="D3:D10"/>
    <mergeCell ref="F3:F10"/>
    <mergeCell ref="E3:E10"/>
    <mergeCell ref="A3:A10"/>
  </mergeCell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289BC-7755-4CD7-AE7C-662685C1B1D7}">
  <dimension ref="A1:F15"/>
  <sheetViews>
    <sheetView workbookViewId="0">
      <selection activeCell="C7" sqref="C7"/>
    </sheetView>
  </sheetViews>
  <sheetFormatPr defaultRowHeight="15" x14ac:dyDescent="0.25"/>
  <cols>
    <col min="1" max="1" width="8.42578125" style="10" customWidth="1"/>
    <col min="2" max="2" width="10.28515625" style="15" customWidth="1"/>
    <col min="3" max="3" width="47.42578125" style="7" customWidth="1"/>
    <col min="4" max="4" width="7.85546875" customWidth="1"/>
    <col min="5" max="5" width="8.5703125" style="4" customWidth="1"/>
    <col min="6" max="6" width="12.140625" style="4" customWidth="1"/>
  </cols>
  <sheetData>
    <row r="1" spans="1:6" ht="28.5" x14ac:dyDescent="0.25">
      <c r="A1" s="11" t="s">
        <v>55</v>
      </c>
    </row>
    <row r="2" spans="1:6" x14ac:dyDescent="0.25">
      <c r="A2" s="3" t="s">
        <v>29</v>
      </c>
      <c r="B2" s="14"/>
      <c r="C2" s="8" t="s">
        <v>30</v>
      </c>
      <c r="D2" s="2" t="s">
        <v>31</v>
      </c>
      <c r="E2" s="6" t="s">
        <v>51</v>
      </c>
      <c r="F2" s="6" t="s">
        <v>27</v>
      </c>
    </row>
    <row r="3" spans="1:6" ht="105" x14ac:dyDescent="0.25">
      <c r="A3" s="5" t="s">
        <v>37</v>
      </c>
      <c r="B3" s="14"/>
      <c r="C3" s="9" t="s">
        <v>46</v>
      </c>
      <c r="D3" s="1" t="s">
        <v>38</v>
      </c>
      <c r="E3" s="16"/>
      <c r="F3" s="16">
        <f>E3</f>
        <v>0</v>
      </c>
    </row>
    <row r="4" spans="1:6" ht="90" x14ac:dyDescent="0.25">
      <c r="A4" s="5" t="s">
        <v>14</v>
      </c>
      <c r="B4" s="14"/>
      <c r="C4" s="9" t="s">
        <v>47</v>
      </c>
      <c r="D4" s="1" t="s">
        <v>38</v>
      </c>
      <c r="E4" s="16"/>
      <c r="F4" s="16">
        <f>E4</f>
        <v>0</v>
      </c>
    </row>
    <row r="5" spans="1:6" ht="90" x14ac:dyDescent="0.25">
      <c r="A5" s="36" t="s">
        <v>39</v>
      </c>
      <c r="B5" s="14" t="s">
        <v>0</v>
      </c>
      <c r="C5" s="9" t="s">
        <v>33</v>
      </c>
      <c r="D5" s="43" t="s">
        <v>38</v>
      </c>
      <c r="E5" s="33"/>
      <c r="F5" s="33">
        <f>E5</f>
        <v>0</v>
      </c>
    </row>
    <row r="6" spans="1:6" ht="60" x14ac:dyDescent="0.25">
      <c r="A6" s="41"/>
      <c r="B6" s="14" t="s">
        <v>4</v>
      </c>
      <c r="C6" s="9" t="s">
        <v>15</v>
      </c>
      <c r="D6" s="37"/>
      <c r="E6" s="34"/>
      <c r="F6" s="34"/>
    </row>
    <row r="7" spans="1:6" ht="45" x14ac:dyDescent="0.25">
      <c r="A7" s="41"/>
      <c r="B7" s="14" t="s">
        <v>16</v>
      </c>
      <c r="C7" s="9" t="s">
        <v>65</v>
      </c>
      <c r="D7" s="37"/>
      <c r="E7" s="34"/>
      <c r="F7" s="34"/>
    </row>
    <row r="8" spans="1:6" ht="45" x14ac:dyDescent="0.25">
      <c r="A8" s="41"/>
      <c r="B8" s="14" t="s">
        <v>17</v>
      </c>
      <c r="C8" s="9" t="s">
        <v>18</v>
      </c>
      <c r="D8" s="37"/>
      <c r="E8" s="34"/>
      <c r="F8" s="34"/>
    </row>
    <row r="9" spans="1:6" ht="60" x14ac:dyDescent="0.25">
      <c r="A9" s="41"/>
      <c r="B9" s="14" t="s">
        <v>19</v>
      </c>
      <c r="C9" s="9" t="s">
        <v>50</v>
      </c>
      <c r="D9" s="37"/>
      <c r="E9" s="34"/>
      <c r="F9" s="34"/>
    </row>
    <row r="10" spans="1:6" ht="90" x14ac:dyDescent="0.25">
      <c r="A10" s="41"/>
      <c r="B10" s="14" t="s">
        <v>20</v>
      </c>
      <c r="C10" s="9" t="s">
        <v>43</v>
      </c>
      <c r="D10" s="37"/>
      <c r="E10" s="34"/>
      <c r="F10" s="34"/>
    </row>
    <row r="11" spans="1:6" x14ac:dyDescent="0.25">
      <c r="A11" s="41"/>
      <c r="B11" s="14" t="s">
        <v>21</v>
      </c>
      <c r="C11" s="9"/>
      <c r="D11" s="37"/>
      <c r="E11" s="34"/>
      <c r="F11" s="34"/>
    </row>
    <row r="12" spans="1:6" ht="180" x14ac:dyDescent="0.25">
      <c r="A12" s="41"/>
      <c r="B12" s="14" t="s">
        <v>22</v>
      </c>
      <c r="C12" s="12" t="s">
        <v>48</v>
      </c>
      <c r="D12" s="37"/>
      <c r="E12" s="34"/>
      <c r="F12" s="34"/>
    </row>
    <row r="13" spans="1:6" ht="240" x14ac:dyDescent="0.25">
      <c r="A13" s="42"/>
      <c r="B13" s="14"/>
      <c r="C13" s="9" t="s">
        <v>49</v>
      </c>
      <c r="D13" s="38"/>
      <c r="E13" s="35"/>
      <c r="F13" s="35"/>
    </row>
    <row r="14" spans="1:6" ht="15.75" thickBot="1" x14ac:dyDescent="0.3"/>
    <row r="15" spans="1:6" ht="27" thickBot="1" x14ac:dyDescent="0.45">
      <c r="A15" s="39" t="s">
        <v>52</v>
      </c>
      <c r="B15" s="40"/>
      <c r="C15" s="40"/>
      <c r="D15" s="40"/>
      <c r="F15" s="13">
        <f>SUM(F3:F13)</f>
        <v>0</v>
      </c>
    </row>
  </sheetData>
  <mergeCells count="5">
    <mergeCell ref="A15:D15"/>
    <mergeCell ref="A5:A13"/>
    <mergeCell ref="D5:D13"/>
    <mergeCell ref="E5:E13"/>
    <mergeCell ref="F5:F13"/>
  </mergeCells>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4A7F-1D72-4931-9CDD-C65D3E0727CD}">
  <dimension ref="A1:F9"/>
  <sheetViews>
    <sheetView tabSelected="1" workbookViewId="0">
      <selection activeCell="C3" sqref="C3"/>
    </sheetView>
  </sheetViews>
  <sheetFormatPr defaultRowHeight="15" x14ac:dyDescent="0.25"/>
  <cols>
    <col min="1" max="1" width="8.42578125" style="10" customWidth="1"/>
    <col min="2" max="2" width="13.28515625" style="15" customWidth="1"/>
    <col min="3" max="3" width="47.42578125" style="7" customWidth="1"/>
    <col min="4" max="4" width="7.85546875" customWidth="1"/>
    <col min="5" max="5" width="9.7109375" style="4" customWidth="1"/>
    <col min="6" max="6" width="12.140625" style="4" customWidth="1"/>
  </cols>
  <sheetData>
    <row r="1" spans="1:6" ht="28.5" x14ac:dyDescent="0.25">
      <c r="A1" s="11" t="s">
        <v>56</v>
      </c>
    </row>
    <row r="2" spans="1:6" x14ac:dyDescent="0.25">
      <c r="A2" s="3" t="s">
        <v>29</v>
      </c>
      <c r="B2" s="14"/>
      <c r="C2" s="8" t="s">
        <v>30</v>
      </c>
      <c r="D2" s="2" t="s">
        <v>31</v>
      </c>
      <c r="E2" s="6" t="s">
        <v>51</v>
      </c>
      <c r="F2" s="6" t="s">
        <v>27</v>
      </c>
    </row>
    <row r="3" spans="1:6" ht="285" x14ac:dyDescent="0.25">
      <c r="A3" s="36" t="s">
        <v>23</v>
      </c>
      <c r="B3" s="14" t="s">
        <v>24</v>
      </c>
      <c r="C3" s="9" t="s">
        <v>68</v>
      </c>
      <c r="D3" s="43" t="s">
        <v>38</v>
      </c>
      <c r="E3" s="33">
        <v>0</v>
      </c>
      <c r="F3" s="44">
        <f>E3</f>
        <v>0</v>
      </c>
    </row>
    <row r="4" spans="1:6" ht="270" x14ac:dyDescent="0.25">
      <c r="A4" s="37"/>
      <c r="B4" s="14"/>
      <c r="C4" s="9" t="s">
        <v>67</v>
      </c>
      <c r="D4" s="37"/>
      <c r="E4" s="34"/>
      <c r="F4" s="45"/>
    </row>
    <row r="5" spans="1:6" ht="195" x14ac:dyDescent="0.25">
      <c r="A5" s="37"/>
      <c r="B5" s="14" t="s">
        <v>53</v>
      </c>
      <c r="C5" s="9" t="s">
        <v>70</v>
      </c>
      <c r="D5" s="37"/>
      <c r="E5" s="34"/>
      <c r="F5" s="37"/>
    </row>
    <row r="6" spans="1:6" ht="120" x14ac:dyDescent="0.25">
      <c r="A6" s="37"/>
      <c r="B6" s="14" t="s">
        <v>25</v>
      </c>
      <c r="C6" s="9" t="s">
        <v>69</v>
      </c>
      <c r="D6" s="37"/>
      <c r="E6" s="34"/>
      <c r="F6" s="37"/>
    </row>
    <row r="7" spans="1:6" ht="45" x14ac:dyDescent="0.25">
      <c r="A7" s="38"/>
      <c r="B7" s="14" t="s">
        <v>26</v>
      </c>
      <c r="C7" s="9" t="s">
        <v>40</v>
      </c>
      <c r="D7" s="38"/>
      <c r="E7" s="35"/>
      <c r="F7" s="38"/>
    </row>
    <row r="8" spans="1:6" ht="15.75" thickBot="1" x14ac:dyDescent="0.3"/>
    <row r="9" spans="1:6" ht="27" thickBot="1" x14ac:dyDescent="0.45">
      <c r="A9" s="39" t="s">
        <v>52</v>
      </c>
      <c r="B9" s="40"/>
      <c r="C9" s="40"/>
      <c r="D9" s="40"/>
      <c r="F9" s="13">
        <f>F3</f>
        <v>0</v>
      </c>
    </row>
  </sheetData>
  <mergeCells count="5">
    <mergeCell ref="A3:A7"/>
    <mergeCell ref="D3:D7"/>
    <mergeCell ref="E3:E7"/>
    <mergeCell ref="F3:F7"/>
    <mergeCell ref="A9:D9"/>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Rozpočet souhrn</vt:lpstr>
      <vt:lpstr>dílčí plnění a</vt:lpstr>
      <vt:lpstr>dílčí plnění b</vt:lpstr>
      <vt:lpstr>dílčí plnění 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Helena Hegarová</cp:lastModifiedBy>
  <cp:lastPrinted>2022-02-28T09:12:31Z</cp:lastPrinted>
  <dcterms:created xsi:type="dcterms:W3CDTF">2022-02-07T07:57:43Z</dcterms:created>
  <dcterms:modified xsi:type="dcterms:W3CDTF">2022-03-02T14:02:54Z</dcterms:modified>
</cp:coreProperties>
</file>